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Tabela amortyzacji" sheetId="1" r:id="rId1"/>
    <sheet name="Kalkulator wyceny" sheetId="2" r:id="rId2"/>
    <sheet name="Wzór do umowy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workbookViewId="0"/>
  </sheetViews>
  <cols>
    <col min="1" max="1" width="26.83203125" customWidth="1"/>
    <col min="2" max="2" width="40.83203125" customWidth="1"/>
    <col min="3" max="3" width="22.83203125" customWidth="1"/>
    <col min="4" max="4" width="24.83203125" customWidth="1"/>
    <col min="5" max="5" width="16.83203125" customWidth="1"/>
    <col min="6" max="6" width="18.83203125" customWidth="1"/>
    <col min="7" max="7" width="18.83203125" customWidth="1"/>
    <col min="8" max="8" width="18.83203125" customWidth="1"/>
    <col min="9" max="9" width="22.83203125" customWidth="1"/>
  </cols>
  <sheetData>
    <row r="1">
      <c r="A1" t="str">
        <v>Kategoria</v>
      </c>
      <c r="B1" t="str">
        <v>Przykłady</v>
      </c>
      <c r="C1" t="str">
        <v>Okres amortyzacji (lata)</v>
      </c>
      <c r="D1" t="str">
        <v>Roczna utrata wartości (%)</v>
      </c>
      <c r="E1" t="str">
        <v>Wartość po 1 roku</v>
      </c>
      <c r="F1" t="str">
        <v>Wartość po 2 latach</v>
      </c>
      <c r="G1" t="str">
        <v>Wartość po 3 latach</v>
      </c>
      <c r="H1" t="str">
        <v>Wartość po 5 latach</v>
      </c>
      <c r="I1" t="str">
        <v>Wartość likwidacyjna (%)</v>
      </c>
    </row>
    <row r="2">
      <c r="A2" t="str">
        <v>Elektronarzędzia ręczne</v>
      </c>
      <c r="B2" t="str">
        <v>Wiertarki, szlifierki, wkrętarki</v>
      </c>
      <c r="C2" t="str">
        <v>3–5</v>
      </c>
      <c r="D2" t="str">
        <v>20–33%</v>
      </c>
      <c r="E2" t="str">
        <v>67–80%</v>
      </c>
      <c r="F2" t="str">
        <v>44–64%</v>
      </c>
      <c r="G2" t="str">
        <v>15–40%</v>
      </c>
      <c r="H2" t="str">
        <v>0–10%</v>
      </c>
      <c r="I2" t="str">
        <v>5%</v>
      </c>
    </row>
    <row r="3">
      <c r="A3" t="str">
        <v>Maszyny średnie</v>
      </c>
      <c r="B3" t="str">
        <v>Zagęszczarki, pilarki stołowe, betoniarki</v>
      </c>
      <c r="C3" t="str">
        <v>5–7</v>
      </c>
      <c r="D3" t="str">
        <v>14–20%</v>
      </c>
      <c r="E3" t="str">
        <v>80–86%</v>
      </c>
      <c r="F3" t="str">
        <v>64–74%</v>
      </c>
      <c r="G3" t="str">
        <v>40–58%</v>
      </c>
      <c r="H3" t="str">
        <v>28–44%</v>
      </c>
      <c r="I3" t="str">
        <v>10%</v>
      </c>
    </row>
    <row r="4">
      <c r="A4" t="str">
        <v>Ciężki sprzęt</v>
      </c>
      <c r="B4" t="str">
        <v>Minikoparki, ładowarki, walce</v>
      </c>
      <c r="C4" t="str">
        <v>7–10</v>
      </c>
      <c r="D4" t="str">
        <v>10–14%</v>
      </c>
      <c r="E4" t="str">
        <v>86–90%</v>
      </c>
      <c r="F4" t="str">
        <v>74–81%</v>
      </c>
      <c r="G4" t="str">
        <v>58–73%</v>
      </c>
      <c r="H4" t="str">
        <v>41–59%</v>
      </c>
      <c r="I4" t="str">
        <v>15–25%</v>
      </c>
    </row>
    <row r="5">
      <c r="A5" t="str">
        <v>Rusztowania i szalunki</v>
      </c>
      <c r="B5" t="str">
        <v>Systemy modulowe, deskowania</v>
      </c>
      <c r="C5" t="str">
        <v>8–12</v>
      </c>
      <c r="D5" t="str">
        <v>8–12%</v>
      </c>
      <c r="E5" t="str">
        <v>88–92%</v>
      </c>
      <c r="F5" t="str">
        <v>77–85%</v>
      </c>
      <c r="G5" t="str">
        <v>64–78%</v>
      </c>
      <c r="H5" t="str">
        <v>50–66%</v>
      </c>
      <c r="I5" t="str">
        <v>10%</v>
      </c>
    </row>
    <row r="6">
      <c r="A6" t="str">
        <v>Sprzęt pomiarowy</v>
      </c>
      <c r="B6" t="str">
        <v>Niwelatory, dalmierze laserowe</v>
      </c>
      <c r="C6" t="str">
        <v>4–6</v>
      </c>
      <c r="D6" t="str">
        <v>17–25%</v>
      </c>
      <c r="E6" t="str">
        <v>75–83%</v>
      </c>
      <c r="F6" t="str">
        <v>56–69%</v>
      </c>
      <c r="G6" t="str">
        <v>25–53%</v>
      </c>
      <c r="H6" t="str">
        <v>10–30%</v>
      </c>
      <c r="I6" t="str">
        <v>5%</v>
      </c>
    </row>
    <row r="7">
      <c r="A7" t="str">
        <v>Elektronika i GPS</v>
      </c>
      <c r="B7" t="str">
        <v>Tablety, systemy GPS, drony</v>
      </c>
      <c r="C7" t="str">
        <v>3–4</v>
      </c>
      <c r="D7" t="str">
        <v>25–33%</v>
      </c>
      <c r="E7" t="str">
        <v>67–75%</v>
      </c>
      <c r="F7" t="str">
        <v>44–56%</v>
      </c>
      <c r="G7" t="str">
        <v>0–25%</v>
      </c>
      <c r="H7" t="str">
        <v>0%</v>
      </c>
      <c r="I7" t="str">
        <v>0–5%</v>
      </c>
    </row>
  </sheetData>
  <ignoredErrors>
    <ignoredError numberStoredAsText="1" sqref="A1:I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cols>
    <col min="1" max="1" width="40.83203125" customWidth="1"/>
    <col min="2" max="2" width="4.83203125" customWidth="1"/>
    <col min="3" max="3" width="20.83203125" customWidth="1"/>
  </cols>
  <sheetData>
    <row r="1">
      <c r="A1" t="str">
        <v>KALKULATOR WYCENY USZKODZEŃ SPRZĘTU</v>
      </c>
    </row>
    <row r="2">
      <c r="A2" t="str">
        <v/>
      </c>
    </row>
    <row r="3">
      <c r="A3" t="str">
        <v>Dane sprzętu</v>
      </c>
      <c r="B3" t="str">
        <v/>
      </c>
      <c r="C3" t="str">
        <v>Wartość</v>
      </c>
    </row>
    <row r="4">
      <c r="A4" t="str">
        <v>Cena zakupu (netto PLN)</v>
      </c>
      <c r="B4" t="str">
        <v/>
      </c>
      <c r="C4">
        <v>2400</v>
      </c>
    </row>
    <row r="5">
      <c r="A5" t="str">
        <v>Roczna stawka amortyzacji (%)</v>
      </c>
      <c r="B5" t="str">
        <v/>
      </c>
      <c r="C5">
        <v>25</v>
      </c>
    </row>
    <row r="6">
      <c r="A6" t="str">
        <v>Wiek sprzętu (lata)</v>
      </c>
      <c r="B6" t="str">
        <v/>
      </c>
      <c r="C6">
        <v>3</v>
      </c>
    </row>
    <row r="7">
      <c r="A7" t="str">
        <v>Wartość likwidacyjna (%)</v>
      </c>
      <c r="B7" t="str">
        <v/>
      </c>
      <c r="C7">
        <v>5</v>
      </c>
    </row>
    <row r="8">
      <c r="A8" t="str">
        <v/>
      </c>
    </row>
    <row r="9">
      <c r="A9" t="str">
        <v>Wyniki kalkulacji</v>
      </c>
      <c r="B9" t="str">
        <v/>
      </c>
      <c r="C9" t="str">
        <v>Wartość</v>
      </c>
    </row>
    <row r="10">
      <c r="A10" t="str">
        <v>Współczynnik amortyzacji</v>
      </c>
      <c r="B10" t="str">
        <v/>
      </c>
      <c r="C10">
        <f>(1-C5/100)^C6</f>
      </c>
    </row>
    <row r="11">
      <c r="A11" t="str">
        <v>Wartość bieżąca (PLN)</v>
      </c>
      <c r="B11" t="str">
        <v/>
      </c>
      <c r="C11">
        <f>ROUND(C4*C10,2)</f>
      </c>
    </row>
    <row r="12">
      <c r="A12" t="str">
        <v>Wartość likwidacyjna (PLN)</v>
      </c>
      <c r="B12" t="str">
        <v/>
      </c>
      <c r="C12">
        <f>ROUND(C4*C7/100,2)</f>
      </c>
    </row>
    <row r="13">
      <c r="A13" t="str">
        <v/>
      </c>
    </row>
    <row r="14">
      <c r="A14" t="str">
        <v>Odszkodowanie — całkowite zniszczenie</v>
      </c>
      <c r="B14" t="str">
        <v/>
      </c>
      <c r="C14">
        <f>ROUND(C11-C12,2)</f>
      </c>
    </row>
    <row r="15">
      <c r="A15" t="str">
        <v/>
      </c>
    </row>
    <row r="16">
      <c r="A16" t="str">
        <v>Naprawa — wpisz koszt naprawy</v>
      </c>
      <c r="B16" t="str">
        <v/>
      </c>
      <c r="C16">
        <v>0</v>
      </c>
    </row>
    <row r="17">
      <c r="A17" t="str">
        <v>Odszkodowanie — uszkodzenie naprawialne</v>
      </c>
      <c r="B17" t="str">
        <v/>
      </c>
      <c r="C17">
        <f>MIN(C16,C11)</f>
      </c>
    </row>
    <row r="18">
      <c r="A18" t="str">
        <v/>
      </c>
    </row>
    <row r="19">
      <c r="A19" t="str">
        <v/>
      </c>
    </row>
    <row r="20">
      <c r="A20" t="str">
        <v>INSTRUKCJA:</v>
      </c>
    </row>
    <row r="21">
      <c r="A21" t="str">
        <v>1. Wpisz cenę zakupu w polu C4</v>
      </c>
    </row>
    <row r="22">
      <c r="A22" t="str">
        <v>2. Wybierz stawkę amortyzacji z arkusza "Tabela amortyzacji"</v>
      </c>
    </row>
    <row r="23">
      <c r="A23" t="str">
        <v>3. Wpisz wiek sprzętu w latach</v>
      </c>
    </row>
    <row r="24">
      <c r="A24" t="str">
        <v>4. Wartości wyliczą się automatycznie</v>
      </c>
    </row>
    <row r="25">
      <c r="A25" t="str">
        <v>5. Dla naprawy: wpisz koszt w C16 — system porówna z wartością bieżącą</v>
      </c>
    </row>
  </sheetData>
  <ignoredErrors>
    <ignoredError numberStoredAsText="1" sqref="A1:C2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31"/>
  <sheetViews>
    <sheetView workbookViewId="0"/>
  </sheetViews>
  <cols>
    <col min="1" max="1" width="80.83203125" customWidth="1"/>
  </cols>
  <sheetData>
    <row r="1">
      <c r="A1" t="str">
        <v>WZÓR ZAPISU O ODPOWIEDZIALNOŚCI ZA USZKODZENIA</v>
      </c>
    </row>
    <row r="2">
      <c r="A2" t="str">
        <v/>
      </c>
    </row>
    <row r="3">
      <c r="A3" t="str">
        <v>Poniższy zapis można włączyć do umowy wypożyczenia sprzętu:</v>
      </c>
    </row>
    <row r="4">
      <c r="A4" t="str">
        <v/>
      </c>
    </row>
    <row r="5">
      <c r="A5" t="str">
        <v>---</v>
      </c>
    </row>
    <row r="6">
      <c r="A6" t="str">
        <v>§ X. Odpowiedzialność za uszkodzenia i zniszczenia</v>
      </c>
    </row>
    <row r="7">
      <c r="A7" t="str">
        <v/>
      </c>
    </row>
    <row r="8">
      <c r="A8" t="str">
        <v>1. Najemca ponosi pełną odpowiedzialność za uszkodzenia lub zniszczenie</v>
      </c>
    </row>
    <row r="9">
      <c r="A9" t="str">
        <v xml:space="preserve">   Sprzętu powstałe w okresie wypożyczenia, z wyjątkiem normalnego zużycia</v>
      </c>
    </row>
    <row r="10">
      <c r="A10" t="str">
        <v xml:space="preserve">   eksploatacyjnego.</v>
      </c>
    </row>
    <row r="11">
      <c r="A11" t="str">
        <v/>
      </c>
    </row>
    <row r="12">
      <c r="A12" t="str">
        <v>2. Wycena uszkodzeń odbywa się metodą amortyzacji liniowej, według wzoru:</v>
      </c>
    </row>
    <row r="13">
      <c r="A13" t="str">
        <v xml:space="preserve">   Wartość bieżąca = Cena zakupu × (1 − stawka amortyzacji)^liczba lat</v>
      </c>
    </row>
    <row r="14">
      <c r="A14" t="str">
        <v/>
      </c>
    </row>
    <row r="15">
      <c r="A15" t="str">
        <v>3. Stawki amortyzacji dla poszczególnych kategorii sprzętu określa</v>
      </c>
    </row>
    <row r="16">
      <c r="A16" t="str">
        <v xml:space="preserve">   Załącznik nr X do niniejszej umowy (Tabela amortyzacji).</v>
      </c>
    </row>
    <row r="17">
      <c r="A17" t="str">
        <v/>
      </c>
    </row>
    <row r="18">
      <c r="A18" t="str">
        <v>4. W przypadku uszkodzenia naprawialnego, Najemca pokrywa koszt naprawy,</v>
      </c>
    </row>
    <row r="19">
      <c r="A19" t="str">
        <v xml:space="preserve">   jednak nie więcej niż wartość bieżącą Sprzętu.</v>
      </c>
    </row>
    <row r="20">
      <c r="A20" t="str">
        <v/>
      </c>
    </row>
    <row r="21">
      <c r="A21" t="str">
        <v>5. W przypadku całkowitego zniszczenia, Najemca płaci odszkodowanie</v>
      </c>
    </row>
    <row r="22">
      <c r="A22" t="str">
        <v xml:space="preserve">   równe wartości bieżącej pomniejszonej o wartość likwidacyjną.</v>
      </c>
    </row>
    <row r="23">
      <c r="A23" t="str">
        <v/>
      </c>
    </row>
    <row r="24">
      <c r="A24" t="str">
        <v>6. Wartość likwidacyjna wynosi odpowiednio:</v>
      </c>
    </row>
    <row r="25">
      <c r="A25" t="str">
        <v xml:space="preserve">   a) 5% ceny zakupu — elektronarzędzia ręczne, sprzęt pomiarowy, elektronika</v>
      </c>
    </row>
    <row r="26">
      <c r="A26" t="str">
        <v xml:space="preserve">   b) 10% ceny zakupu — maszyny średnie, rusztowania i szalunki</v>
      </c>
    </row>
    <row r="27">
      <c r="A27" t="str">
        <v xml:space="preserve">   c) 15–25% ceny zakupu — ciężki sprzęt budowlany</v>
      </c>
    </row>
    <row r="28">
      <c r="A28" t="str">
        <v>---</v>
      </c>
    </row>
    <row r="29">
      <c r="A29" t="str">
        <v/>
      </c>
    </row>
    <row r="30">
      <c r="A30" t="str">
        <v>Powyższy wzór ma charakter orientacyjny. Dostosuj go do specyfiki</v>
      </c>
    </row>
    <row r="31">
      <c r="A31" t="str">
        <v>swojej działalności i skonsultuj z prawnikiem przed wdrożeniem.</v>
      </c>
    </row>
  </sheetData>
  <ignoredErrors>
    <ignoredError numberStoredAsText="1" sqref="A1:A3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Tabela amortyzacji</vt:lpstr>
      <vt:lpstr>Kalkulator wyceny</vt:lpstr>
      <vt:lpstr>Wzór do umowy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